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esktop\Schulung Playing-Down\"/>
    </mc:Choice>
  </mc:AlternateContent>
  <xr:revisionPtr revIDLastSave="2" documentId="13_ncr:1_{C1183E3D-1804-43B1-9F51-E05A744A052C}" xr6:coauthVersionLast="47" xr6:coauthVersionMax="47" xr10:uidLastSave="{B6617E30-3435-4D9A-BC6E-0906E2EFA41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29040" windowHeight="15840" xr2:uid="{00000000-000D-0000-FFFF-FFFF00000000}"/>
  </bookViews>
  <sheets>
    <sheet name="Eingabemaske" sheetId="5" r:id="rId1"/>
    <sheet name="Aufteilung Trainingsgruppen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E14" i="5" s="1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G22" i="5" l="1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<sst xmlns="http://schemas.openxmlformats.org/spreadsheetml/2006/main" count="71" uniqueCount="62">
  <si>
    <t>Nur die Zellen mit grünem Hintergrund ausfüllen!</t>
  </si>
  <si>
    <t>Name Testleiter:</t>
  </si>
  <si>
    <t xml:space="preserve">Aufgabe im Verein: </t>
  </si>
  <si>
    <t>Kontakt (Telefon/Mail):</t>
  </si>
  <si>
    <t>Verwendete Messinstrumente:</t>
  </si>
  <si>
    <t>Vorname</t>
  </si>
  <si>
    <t>Name</t>
  </si>
  <si>
    <t>Geburtsdatum</t>
  </si>
  <si>
    <t>Altersklasse</t>
  </si>
  <si>
    <t>Spielposition</t>
  </si>
  <si>
    <t>Ethnik</t>
  </si>
  <si>
    <t>Verein</t>
  </si>
  <si>
    <t>Spielklasse</t>
  </si>
  <si>
    <t>Landesverband</t>
  </si>
  <si>
    <t>Messdatum</t>
  </si>
  <si>
    <t>Uhrzeit der Messung</t>
  </si>
  <si>
    <t>Gewicht_1(kg)</t>
  </si>
  <si>
    <t>Gewicht_2(kg)</t>
  </si>
  <si>
    <t>Gewicht_3(kg)</t>
  </si>
  <si>
    <t>Gr_stehend_1(cm)</t>
  </si>
  <si>
    <t>Gr_stehend_2(cm)</t>
  </si>
  <si>
    <t>Gr_stehend_3(cm)</t>
  </si>
  <si>
    <t>Gr_sitzend_1(cm)</t>
  </si>
  <si>
    <t>Gr_sitzend_2(cm)</t>
  </si>
  <si>
    <t>Gr_sitzend_3(cm)</t>
  </si>
  <si>
    <t>Beinlänge_1(cm)</t>
  </si>
  <si>
    <t>Beinlänge_2(cm)</t>
  </si>
  <si>
    <t>Beinlänge_3(cm)</t>
  </si>
  <si>
    <t>CA</t>
  </si>
  <si>
    <t>Gewicht_Av</t>
  </si>
  <si>
    <t>Gr_stehend_Av</t>
  </si>
  <si>
    <t>Gr_sitzend_Av</t>
  </si>
  <si>
    <t>Beinlänge_Av</t>
  </si>
  <si>
    <t>Mirwald_Maturity Offset</t>
  </si>
  <si>
    <t>BA_MZP nach Mirwald</t>
  </si>
  <si>
    <t>Biologisches Alter zum Saisonbeginn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</si>
  <si>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</si>
  <si>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Stichtag</t>
  </si>
  <si>
    <t>Max</t>
  </si>
  <si>
    <t>Mustermann</t>
  </si>
  <si>
    <t>U14</t>
  </si>
  <si>
    <t>TW</t>
  </si>
  <si>
    <t>Caucasian</t>
  </si>
  <si>
    <t>TSG Musterstadt</t>
  </si>
  <si>
    <t>Kreisliga</t>
  </si>
  <si>
    <t>Württemberg</t>
  </si>
  <si>
    <t>Moritz</t>
  </si>
  <si>
    <t>Muster</t>
  </si>
  <si>
    <t>U16</t>
  </si>
  <si>
    <t>ST</t>
  </si>
  <si>
    <t>TSG Adorf</t>
  </si>
  <si>
    <t>Verbandsliga</t>
  </si>
  <si>
    <t>Bremen</t>
  </si>
  <si>
    <t>ID</t>
  </si>
  <si>
    <t>TG nach Mirw</t>
  </si>
  <si>
    <t>TG nach KR</t>
  </si>
  <si>
    <t>TG nach Sono</t>
  </si>
  <si>
    <t>Vorschlag TG</t>
  </si>
  <si>
    <t>Finale TG?</t>
  </si>
  <si>
    <t>1=P1</t>
  </si>
  <si>
    <t>2=P2</t>
  </si>
  <si>
    <t>3=P3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</si>
</sst>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Pilotprojekt 2024/25 -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P14" activePane="bottomRight" state="frozen"/>
      <selection pane="bottomRight" activeCell="S15" sqref="S15"/>
      <selection pane="bottomLeft" activeCell="A2" sqref="A2"/>
      <selection pane="topRight" activeCell="E1" sqref="E1"/>
    </sheetView>
  </sheetViews>
  <sheetFormatPr defaultColWidth="11.42578125" defaultRowHeight="1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14" width="21.5703125" customWidth="1"/>
    <col min="15" max="15" width="24.85546875" customWidth="1"/>
    <col min="16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1.42578125" style="2"/>
    <col min="39" max="39" width="15.5703125" style="2" hidden="1" customWidth="1"/>
    <col min="40" max="16384" width="11.42578125" style="2"/>
  </cols>
  <sheetData>
    <row r="10" spans="1:39" ht="24.95" customHeight="1">
      <c r="A10" s="55" t="s">
        <v>0</v>
      </c>
      <c r="B10" s="56"/>
      <c r="C10" s="56"/>
      <c r="D10" s="24" t="s">
        <v>1</v>
      </c>
      <c r="E10" s="38"/>
      <c r="F10" s="24"/>
      <c r="G10" s="24" t="s">
        <v>2</v>
      </c>
      <c r="H10" s="39"/>
      <c r="I10" s="24"/>
      <c r="J10" s="24" t="s">
        <v>3</v>
      </c>
      <c r="K10" s="40"/>
      <c r="M10" s="24" t="s">
        <v>4</v>
      </c>
      <c r="O10" s="40"/>
    </row>
    <row r="12" spans="1:39" ht="15.75" thickBot="1"/>
    <row r="13" spans="1:39" s="21" customFormat="1" ht="50.25" customHeight="1" thickBot="1">
      <c r="A13" s="27" t="s">
        <v>5</v>
      </c>
      <c r="B13" s="28" t="s">
        <v>6</v>
      </c>
      <c r="C13" s="29" t="s">
        <v>7</v>
      </c>
      <c r="D13" s="28" t="s">
        <v>8</v>
      </c>
      <c r="E13" s="28" t="s">
        <v>9</v>
      </c>
      <c r="F13" s="28" t="s">
        <v>10</v>
      </c>
      <c r="G13" s="28" t="s">
        <v>11</v>
      </c>
      <c r="H13" s="28" t="s">
        <v>12</v>
      </c>
      <c r="I13" s="28" t="s">
        <v>13</v>
      </c>
      <c r="J13" s="28" t="s">
        <v>14</v>
      </c>
      <c r="K13" s="30" t="s">
        <v>15</v>
      </c>
      <c r="L13" s="31"/>
      <c r="M13" s="32" t="s">
        <v>16</v>
      </c>
      <c r="N13" s="28" t="s">
        <v>17</v>
      </c>
      <c r="O13" s="28" t="s">
        <v>18</v>
      </c>
      <c r="P13" s="28" t="s">
        <v>19</v>
      </c>
      <c r="Q13" s="28" t="s">
        <v>20</v>
      </c>
      <c r="R13" s="28" t="s">
        <v>21</v>
      </c>
      <c r="S13" s="28" t="s">
        <v>22</v>
      </c>
      <c r="T13" s="28" t="s">
        <v>23</v>
      </c>
      <c r="U13" s="28" t="s">
        <v>24</v>
      </c>
      <c r="V13" s="31"/>
      <c r="W13" s="31" t="s">
        <v>25</v>
      </c>
      <c r="X13" s="31" t="s">
        <v>26</v>
      </c>
      <c r="Y13" s="31" t="s">
        <v>27</v>
      </c>
      <c r="Z13" s="31"/>
      <c r="AA13" s="31" t="s">
        <v>28</v>
      </c>
      <c r="AB13" s="31" t="s">
        <v>29</v>
      </c>
      <c r="AC13" s="31" t="s">
        <v>30</v>
      </c>
      <c r="AD13" s="31" t="s">
        <v>31</v>
      </c>
      <c r="AE13" s="31" t="s">
        <v>32</v>
      </c>
      <c r="AF13" s="31"/>
      <c r="AG13" s="31" t="s">
        <v>33</v>
      </c>
      <c r="AH13" s="31" t="s">
        <v>34</v>
      </c>
      <c r="AI13" s="31"/>
      <c r="AJ13" s="33" t="s">
        <v>35</v>
      </c>
      <c r="AK13" s="33" t="s">
        <v>36</v>
      </c>
      <c r="AM13" s="20" t="s">
        <v>37</v>
      </c>
    </row>
    <row r="14" spans="1:39" ht="24.95" customHeight="1">
      <c r="A14" s="41" t="s">
        <v>38</v>
      </c>
      <c r="B14" s="41" t="s">
        <v>39</v>
      </c>
      <c r="C14" s="42">
        <v>40725</v>
      </c>
      <c r="D14" s="41" t="s">
        <v>40</v>
      </c>
      <c r="E14" s="42" t="s">
        <v>41</v>
      </c>
      <c r="F14" s="41" t="s">
        <v>42</v>
      </c>
      <c r="G14" s="42" t="s">
        <v>43</v>
      </c>
      <c r="H14" s="43" t="s">
        <v>44</v>
      </c>
      <c r="I14" s="43" t="s">
        <v>45</v>
      </c>
      <c r="J14" s="42">
        <v>45458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12.958247775496236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-2.1629250426388307</v>
      </c>
      <c r="AH14" s="34">
        <f>IF(AG14="","",AG14+13.8)</f>
        <v>11.63707495736117</v>
      </c>
      <c r="AI14" s="35"/>
      <c r="AJ14" s="51">
        <f>IF(AH14="","",AH14-((J14-$AM$14)/365.25))</f>
        <v>11.680880569955283</v>
      </c>
      <c r="AK14" s="52" t="str">
        <f>IF(AJ14="","",IF(D14="U14",IF(AJ14&lt;12,"Ja","Nein"),IF(D14="U16",IF(AJ14&lt;14,"Ja","Nein"))))</f>
        <v>Ja</v>
      </c>
      <c r="AM14" s="22">
        <v>45474</v>
      </c>
    </row>
    <row r="15" spans="1:39" ht="24.95" customHeight="1">
      <c r="A15" s="45" t="s">
        <v>46</v>
      </c>
      <c r="B15" s="45" t="s">
        <v>47</v>
      </c>
      <c r="C15" s="46">
        <v>39934</v>
      </c>
      <c r="D15" s="45" t="s">
        <v>48</v>
      </c>
      <c r="E15" s="46" t="s">
        <v>49</v>
      </c>
      <c r="F15" s="45" t="s">
        <v>42</v>
      </c>
      <c r="G15" s="46" t="s">
        <v>50</v>
      </c>
      <c r="H15" s="47" t="s">
        <v>51</v>
      </c>
      <c r="I15" s="47" t="s">
        <v>52</v>
      </c>
      <c r="J15" s="46">
        <v>45467</v>
      </c>
      <c r="K15" s="48">
        <v>0.35416666666666669</v>
      </c>
      <c r="L15" s="25"/>
      <c r="M15" s="50">
        <v>60.3</v>
      </c>
      <c r="N15" s="45">
        <v>60.3</v>
      </c>
      <c r="O15" s="45"/>
      <c r="P15" s="45">
        <v>161.9</v>
      </c>
      <c r="Q15" s="45">
        <v>162.4</v>
      </c>
      <c r="R15" s="45">
        <v>162.4</v>
      </c>
      <c r="S15" s="45">
        <v>80.2</v>
      </c>
      <c r="T15" s="45">
        <v>80.3</v>
      </c>
      <c r="U15" s="45"/>
      <c r="V15" s="25"/>
      <c r="W15" s="36">
        <f t="shared" si="0"/>
        <v>81.7</v>
      </c>
      <c r="X15" s="36">
        <f t="shared" si="1"/>
        <v>82.100000000000009</v>
      </c>
      <c r="Y15" s="34" t="str">
        <f t="shared" ref="Y15:Y33" si="5">IF(U15="","",R15-U15)</f>
        <v/>
      </c>
      <c r="Z15" s="37"/>
      <c r="AA15" s="36">
        <f t="shared" ref="AA15:AA33" si="6">IF(C15="","",(J15-C15)/365.25)</f>
        <v>15.148528405201917</v>
      </c>
      <c r="AB15" s="36">
        <f t="shared" si="2"/>
        <v>60.3</v>
      </c>
      <c r="AC15" s="36">
        <f t="shared" si="3"/>
        <v>162.23333333333335</v>
      </c>
      <c r="AD15" s="36">
        <f t="shared" si="4"/>
        <v>80.25</v>
      </c>
      <c r="AE15" s="34">
        <f t="shared" ref="AE15:AE33" si="7">IF(D15="","",AC15-AD15)</f>
        <v>81.983333333333348</v>
      </c>
      <c r="AF15" s="37"/>
      <c r="AG15" s="36">
        <f t="shared" ref="AG15:AG33" si="8">IF(AA15="","",-9.236+(0.0002708*AE15*AD15)+(-0.001663*$AA15*AE15)+(0.007216*$AA15*AD15)+(0.02292*AB15/AC15*100))</f>
        <v>0.10448957799361835</v>
      </c>
      <c r="AH15" s="36">
        <f t="shared" ref="AH15:AH33" si="9">IF(AG15="","",AG15+13.8)</f>
        <v>13.904489577993619</v>
      </c>
      <c r="AI15" s="37"/>
      <c r="AJ15" s="53">
        <f t="shared" ref="AJ15:AJ33" si="10">IF(AH15="","",AH15-((J15-$AM$14)/365.25))</f>
        <v>13.923654533503544</v>
      </c>
      <c r="AK15" s="54" t="str">
        <f t="shared" ref="AK15:AK33" si="11">IF(AJ15="","",IF(D15="U14",IF(AJ15&lt;12,"Ja","Nein"),IF(D15="U16",IF(AJ15&lt;14,"Ja","Nein"))))</f>
        <v>Ja</v>
      </c>
    </row>
    <row r="16" spans="1:39" ht="24.95" customHeight="1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2Xf/ghvTDkm9G9Ct5Q3L501hZ846bBgMFCsMJzghQ9PnMKBWb4pHqHUSHluJlgLZTCSyRGzC1z1pka03d5j+aA==" saltValue="mUqTWMrD6cmNH4DAi8GstQ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2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  <dataValidation type="list" allowBlank="1" showInputMessage="1" showErrorMessage="1" sqref="O10" xr:uid="{C672E8FF-CB17-47A5-8007-841AB66ACBBE}">
      <formula1>" ,Waage und Stadiometer, Waage und Zollstock"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defaultColWidth="11.42578125" defaultRowHeight="1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>
      <c r="A1" s="19" t="s">
        <v>53</v>
      </c>
      <c r="B1" s="1" t="s">
        <v>5</v>
      </c>
      <c r="C1" s="1" t="s">
        <v>6</v>
      </c>
      <c r="D1" s="9" t="s">
        <v>7</v>
      </c>
      <c r="E1" s="8" t="s">
        <v>8</v>
      </c>
      <c r="F1" s="8" t="s">
        <v>9</v>
      </c>
      <c r="G1" s="8" t="s">
        <v>10</v>
      </c>
      <c r="H1" s="9" t="s">
        <v>14</v>
      </c>
      <c r="I1" s="12" t="s">
        <v>15</v>
      </c>
      <c r="J1" s="14"/>
      <c r="K1" s="4" t="s">
        <v>54</v>
      </c>
      <c r="L1" s="4" t="s">
        <v>55</v>
      </c>
      <c r="M1" s="3" t="s">
        <v>56</v>
      </c>
      <c r="N1" s="17"/>
      <c r="O1" s="4" t="s">
        <v>57</v>
      </c>
      <c r="P1" s="4" t="s">
        <v>58</v>
      </c>
      <c r="Q1" s="2" t="s">
        <v>59</v>
      </c>
    </row>
    <row r="2" spans="1:17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60</v>
      </c>
    </row>
    <row r="3" spans="1:17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61</v>
      </c>
    </row>
    <row r="4" spans="1:17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>
      <c r="A70" s="18" t="e">
        <f>IF(#REF!="","",#REF!)</f>
        <v>#REF!</v>
      </c>
      <c r="D70" s="11"/>
    </row>
    <row r="71" spans="1:16">
      <c r="A71" s="18" t="e">
        <f>IF(#REF!="","",#REF!)</f>
        <v>#REF!</v>
      </c>
      <c r="D71" s="11"/>
    </row>
    <row r="72" spans="1:16">
      <c r="A72" s="18" t="e">
        <f>IF(#REF!="","",#REF!)</f>
        <v>#REF!</v>
      </c>
      <c r="D72" s="11"/>
    </row>
    <row r="73" spans="1:16">
      <c r="A73" s="18" t="e">
        <f>IF(#REF!="","",#REF!)</f>
        <v>#REF!</v>
      </c>
      <c r="D73" s="11"/>
    </row>
    <row r="74" spans="1:16">
      <c r="A74" s="18" t="e">
        <f>IF(#REF!="","",#REF!)</f>
        <v>#REF!</v>
      </c>
      <c r="D74" s="11"/>
    </row>
    <row r="75" spans="1:16">
      <c r="A75" s="18" t="e">
        <f>IF(#REF!="","",#REF!)</f>
        <v>#REF!</v>
      </c>
      <c r="D75" s="11"/>
    </row>
    <row r="76" spans="1:16">
      <c r="A76" s="18" t="e">
        <f>IF(#REF!="","",#REF!)</f>
        <v>#REF!</v>
      </c>
      <c r="D76" s="11"/>
    </row>
    <row r="77" spans="1:16">
      <c r="A77" s="18" t="e">
        <f>IF(#REF!="","",#REF!)</f>
        <v>#REF!</v>
      </c>
      <c r="D77" s="11"/>
    </row>
    <row r="78" spans="1:16">
      <c r="A78" s="18" t="e">
        <f>IF(#REF!="","",#REF!)</f>
        <v>#REF!</v>
      </c>
      <c r="D78" s="11"/>
    </row>
    <row r="79" spans="1:16">
      <c r="A79" s="18" t="e">
        <f>IF(#REF!="","",#REF!)</f>
        <v>#REF!</v>
      </c>
      <c r="D79" s="11"/>
    </row>
    <row r="80" spans="1:16">
      <c r="A80" s="18" t="e">
        <f>IF(#REF!="","",#REF!)</f>
        <v>#REF!</v>
      </c>
      <c r="D80" s="11"/>
    </row>
    <row r="81" spans="1:4">
      <c r="A81" s="18" t="e">
        <f>IF(#REF!="","",#REF!)</f>
        <v>#REF!</v>
      </c>
      <c r="D81" s="11"/>
    </row>
    <row r="82" spans="1:4">
      <c r="A82" s="18" t="e">
        <f>IF(#REF!="","",#REF!)</f>
        <v>#REF!</v>
      </c>
      <c r="D82" s="11"/>
    </row>
    <row r="83" spans="1:4">
      <c r="A83" s="18" t="e">
        <f>IF(#REF!="","",#REF!)</f>
        <v>#REF!</v>
      </c>
      <c r="D83" s="11"/>
    </row>
    <row r="84" spans="1:4">
      <c r="A84" s="18" t="e">
        <f>IF(#REF!="","",#REF!)</f>
        <v>#REF!</v>
      </c>
      <c r="D84" s="11"/>
    </row>
    <row r="85" spans="1:4">
      <c r="A85" s="18" t="e">
        <f>IF(#REF!="","",#REF!)</f>
        <v>#REF!</v>
      </c>
      <c r="D85" s="11"/>
    </row>
    <row r="86" spans="1:4">
      <c r="A86" s="18" t="e">
        <f>IF(#REF!="","",#REF!)</f>
        <v>#REF!</v>
      </c>
      <c r="D86" s="11"/>
    </row>
    <row r="87" spans="1:4">
      <c r="A87" s="18" t="e">
        <f>IF(#REF!="","",#REF!)</f>
        <v>#REF!</v>
      </c>
      <c r="D87" s="11"/>
    </row>
    <row r="88" spans="1:4">
      <c r="A88" s="18" t="e">
        <f>IF(#REF!="","",#REF!)</f>
        <v>#REF!</v>
      </c>
      <c r="D88" s="11"/>
    </row>
    <row r="89" spans="1:4">
      <c r="D89" s="11"/>
    </row>
    <row r="90" spans="1:4">
      <c r="D90" s="11"/>
    </row>
    <row r="91" spans="1:4">
      <c r="D91" s="11"/>
    </row>
    <row r="92" spans="1:4">
      <c r="D92" s="11"/>
    </row>
    <row r="93" spans="1:4">
      <c r="D93" s="11"/>
    </row>
    <row r="94" spans="1:4">
      <c r="D94" s="11"/>
    </row>
    <row r="95" spans="1:4">
      <c r="D95" s="11"/>
    </row>
    <row r="96" spans="1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FC752C796DCA45BB9B9F85ACD3B5FE" ma:contentTypeVersion="8" ma:contentTypeDescription="Ein neues Dokument erstellen." ma:contentTypeScope="" ma:versionID="b4a11b35bdea989efb55c03b59af231b">
  <xsd:schema xmlns:xsd="http://www.w3.org/2001/XMLSchema" xmlns:xs="http://www.w3.org/2001/XMLSchema" xmlns:p="http://schemas.microsoft.com/office/2006/metadata/properties" xmlns:ns2="738d8d0d-1912-48f5-8035-c2976ffc9123" targetNamespace="http://schemas.microsoft.com/office/2006/metadata/properties" ma:root="true" ma:fieldsID="f184d51fb85e06176e188cdd12010e0b" ns2:_="">
    <xsd:import namespace="738d8d0d-1912-48f5-8035-c2976ffc9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d8d0d-1912-48f5-8035-c2976ffc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638E1-939B-4009-8798-CAB968F125C5}"/>
</file>

<file path=customXml/itemProps2.xml><?xml version="1.0" encoding="utf-8"?>
<ds:datastoreItem xmlns:ds="http://schemas.openxmlformats.org/officeDocument/2006/customXml" ds:itemID="{47A8243C-8DF0-4181-AF89-5B57506D4F9A}"/>
</file>

<file path=customXml/itemProps3.xml><?xml version="1.0" encoding="utf-8"?>
<ds:datastoreItem xmlns:ds="http://schemas.openxmlformats.org/officeDocument/2006/customXml" ds:itemID="{4B128324-BB56-48C1-9E4E-DA365D92E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Leyhr</dc:creator>
  <cp:keywords/>
  <dc:description/>
  <cp:lastModifiedBy>Sebastian Turowski</cp:lastModifiedBy>
  <cp:revision/>
  <dcterms:created xsi:type="dcterms:W3CDTF">2019-11-14T13:32:55Z</dcterms:created>
  <dcterms:modified xsi:type="dcterms:W3CDTF">2024-07-08T14:43:34Z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0x010100C9FC752C796DCA45BB9B9F85ACD3B5FE</vt:lpwstr>
  </property>
  <property fmtid="{D5CDD505-2E9C-101B-9397-08002B2CF9AE}" pid="3" name="MediaServiceImageTags">
    <vt:lpwstr/>
  </property>
</Properties>
</file>