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igener Dienstordner\rainer.wielinski\21.b - Wielinski\KfV\"/>
    </mc:Choice>
  </mc:AlternateContent>
  <xr:revisionPtr revIDLastSave="0" documentId="13_ncr:1_{2AB8AA1E-1B09-43ED-8D2B-E4D9CB86D2F7}" xr6:coauthVersionLast="47" xr6:coauthVersionMax="47" xr10:uidLastSave="{00000000-0000-0000-0000-000000000000}"/>
  <bookViews>
    <workbookView xWindow="28680" yWindow="330" windowWidth="25440" windowHeight="15540" xr2:uid="{17C7C7B6-213F-4E65-8ADF-30992C978047}"/>
  </bookViews>
  <sheets>
    <sheet name="2024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H35" i="1"/>
  <c r="I34" i="1"/>
  <c r="H34" i="1"/>
  <c r="I30" i="1"/>
  <c r="H30" i="1"/>
  <c r="G30" i="1"/>
  <c r="I25" i="1"/>
  <c r="I37" i="1" s="1"/>
  <c r="D29" i="1" s="1"/>
  <c r="H25" i="1"/>
  <c r="G25" i="1"/>
  <c r="D25" i="1"/>
  <c r="D28" i="1" s="1"/>
  <c r="D30" i="1" s="1"/>
  <c r="B25" i="1"/>
  <c r="B28" i="1" s="1"/>
  <c r="H23" i="1"/>
  <c r="H37" i="1" s="1"/>
  <c r="C29" i="1" s="1"/>
  <c r="G23" i="1"/>
  <c r="G37" i="1" s="1"/>
  <c r="B29" i="1" s="1"/>
  <c r="C23" i="1"/>
  <c r="C25" i="1" s="1"/>
  <c r="C28" i="1" s="1"/>
  <c r="C30" i="1" s="1"/>
  <c r="B30" i="1" l="1"/>
</calcChain>
</file>

<file path=xl/sharedStrings.xml><?xml version="1.0" encoding="utf-8"?>
<sst xmlns="http://schemas.openxmlformats.org/spreadsheetml/2006/main" count="74" uniqueCount="62">
  <si>
    <t>Jahresabschluss 2024</t>
  </si>
  <si>
    <t>KFV Fussball Börde</t>
  </si>
  <si>
    <t>Einnahmen</t>
  </si>
  <si>
    <t>Ausgaben</t>
  </si>
  <si>
    <t>KFV Börde</t>
  </si>
  <si>
    <t>FSA</t>
  </si>
  <si>
    <t>Name</t>
  </si>
  <si>
    <t>Plan 2024</t>
  </si>
  <si>
    <t>Ist 31.12.</t>
  </si>
  <si>
    <t xml:space="preserve">Mannschaftsbeitrag </t>
  </si>
  <si>
    <t>Pokalendspiele (Herren)</t>
  </si>
  <si>
    <t>Mannschaftsbeitrag - Nachlass Corona</t>
  </si>
  <si>
    <t xml:space="preserve">SR-Beobachtungen </t>
  </si>
  <si>
    <t>Gebühren Ordnungsstrafen</t>
  </si>
  <si>
    <t>Fehlansetzung SR</t>
  </si>
  <si>
    <t>Gebühren Sportgerichte</t>
  </si>
  <si>
    <t>Sportgericht</t>
  </si>
  <si>
    <t>Nichterfüllung SR-Soll</t>
  </si>
  <si>
    <t>Raummiete</t>
  </si>
  <si>
    <t>Startgeld HLM,HKM,Jugendpiele</t>
  </si>
  <si>
    <t>Weiterbildung/Lehrmaterialien</t>
  </si>
  <si>
    <t>Gebühr Berufung KSG</t>
  </si>
  <si>
    <t>Sportstättennutzung</t>
  </si>
  <si>
    <t>Spielverlegungsgebühr</t>
  </si>
  <si>
    <t>Ehrungen, Urkunden, Medaillen</t>
  </si>
  <si>
    <t>Lehrgangsgebühr/Weiterbildung</t>
  </si>
  <si>
    <t>Medizinische Absicherung</t>
  </si>
  <si>
    <t>Einnahmen aus Trikotwerbung</t>
  </si>
  <si>
    <t>Tag des Mädchenfussballs</t>
  </si>
  <si>
    <t>Spenden</t>
  </si>
  <si>
    <t>Verpflegung, Übernachtung</t>
  </si>
  <si>
    <t>Bearb.-gebühr SR-Ausweise</t>
  </si>
  <si>
    <t>Hallen,- Platzmiete</t>
  </si>
  <si>
    <t>Eigenanteil Kfz-Versicherung</t>
  </si>
  <si>
    <t>Entschädigung Kampfgericht</t>
  </si>
  <si>
    <t xml:space="preserve">Eintrittsgelder </t>
  </si>
  <si>
    <t>Entschädigung SR</t>
  </si>
  <si>
    <t>SR-Pool</t>
  </si>
  <si>
    <t>Bewirtungskosten/Verpflegung</t>
  </si>
  <si>
    <t>SR-Paten</t>
  </si>
  <si>
    <t>Versicherungen</t>
  </si>
  <si>
    <t>Sonstiges (Entnahme aus Rücklage etc.)</t>
  </si>
  <si>
    <t>Sonstige Organisationskosten</t>
  </si>
  <si>
    <t>Mahngebühr</t>
  </si>
  <si>
    <t>Ausgaben DFB-Regelhefte</t>
  </si>
  <si>
    <t>Gesamt</t>
  </si>
  <si>
    <t>Bekleidung/Sportmaterialien</t>
  </si>
  <si>
    <t>Kosten f. Sicherheit, Security</t>
  </si>
  <si>
    <t xml:space="preserve">Plan </t>
  </si>
  <si>
    <t>Ist FSA*</t>
  </si>
  <si>
    <t>Ist KFV</t>
  </si>
  <si>
    <t>Tagegeld/Sitzungsgeld</t>
  </si>
  <si>
    <t>Auslagenersatz</t>
  </si>
  <si>
    <t xml:space="preserve">Ehrenamtsveranstaltung </t>
  </si>
  <si>
    <r>
      <rPr>
        <sz val="11"/>
        <color rgb="FF0070C0"/>
        <rFont val="Calibri"/>
        <family val="2"/>
      </rPr>
      <t>Gewinn</t>
    </r>
    <r>
      <rPr>
        <sz val="11"/>
        <color theme="1"/>
        <rFont val="Calibri"/>
        <family val="2"/>
        <scheme val="minor"/>
      </rPr>
      <t xml:space="preserve"> (+) /</t>
    </r>
    <r>
      <rPr>
        <sz val="11"/>
        <color rgb="FFFF0000"/>
        <rFont val="Calibri"/>
        <family val="2"/>
      </rPr>
      <t xml:space="preserve"> Verlust</t>
    </r>
    <r>
      <rPr>
        <sz val="11"/>
        <color theme="1"/>
        <rFont val="Calibri"/>
        <family val="2"/>
        <scheme val="minor"/>
      </rPr>
      <t xml:space="preserve"> (-)</t>
    </r>
  </si>
  <si>
    <t>Sonstige Kosten/Aufwendungen</t>
  </si>
  <si>
    <t>Zuschüsse an Vereine</t>
  </si>
  <si>
    <t>KFZ-Versicherung</t>
  </si>
  <si>
    <t>Ehrungen und Jubiläen/Geschenk</t>
  </si>
  <si>
    <t>Fahrtkostenerstattungen</t>
  </si>
  <si>
    <t>Büromaterial/Porto/Kopien/Interne</t>
  </si>
  <si>
    <t>Nebenkosten der Buchführung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</si>
</sst>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6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70C0"/>
      <name val="Calibri"/>
      <family val="2"/>
      <charset val="1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  <charset val="1"/>
    </font>
    <font>
      <b/>
      <sz val="9"/>
      <color rgb="FF0070C0"/>
      <name val="Calibri"/>
      <family val="2"/>
    </font>
    <font>
      <b/>
      <sz val="9"/>
      <color rgb="FF0070C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D6DCE5"/>
      </patternFill>
    </fill>
    <fill>
      <patternFill patternType="solid">
        <fgColor rgb="FFD6DCE5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2" fillId="2" borderId="1" xfId="0" applyFont="1" applyFill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164" fontId="2" fillId="3" borderId="1" xfId="0" applyNumberFormat="1" applyFont="1" applyFill="1" applyBorder="1"/>
    <xf numFmtId="164" fontId="5" fillId="4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64" fontId="7" fillId="4" borderId="1" xfId="0" applyNumberFormat="1" applyFont="1" applyFill="1" applyBorder="1"/>
    <xf numFmtId="49" fontId="2" fillId="0" borderId="1" xfId="0" applyNumberFormat="1" applyFont="1" applyBorder="1" applyAlignment="1">
      <alignment horizontal="left"/>
    </xf>
    <xf numFmtId="164" fontId="6" fillId="0" borderId="0" xfId="0" applyNumberFormat="1" applyFont="1"/>
    <xf numFmtId="164" fontId="2" fillId="0" borderId="1" xfId="0" applyNumberFormat="1" applyFont="1" applyBorder="1"/>
    <xf numFmtId="49" fontId="4" fillId="5" borderId="1" xfId="0" applyNumberFormat="1" applyFont="1" applyFill="1" applyBorder="1"/>
    <xf numFmtId="164" fontId="4" fillId="5" borderId="1" xfId="0" applyNumberFormat="1" applyFont="1" applyFill="1" applyBorder="1"/>
    <xf numFmtId="0" fontId="6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164" fontId="2" fillId="3" borderId="4" xfId="0" applyNumberFormat="1" applyFont="1" applyFill="1" applyBorder="1"/>
    <xf numFmtId="164" fontId="5" fillId="4" borderId="4" xfId="0" applyNumberFormat="1" applyFont="1" applyFill="1" applyBorder="1"/>
    <xf numFmtId="164" fontId="5" fillId="0" borderId="4" xfId="0" applyNumberFormat="1" applyFont="1" applyBorder="1"/>
    <xf numFmtId="0" fontId="0" fillId="0" borderId="5" xfId="0" applyBorder="1"/>
    <xf numFmtId="164" fontId="2" fillId="0" borderId="5" xfId="0" applyNumberFormat="1" applyFont="1" applyBorder="1"/>
    <xf numFmtId="164" fontId="2" fillId="4" borderId="6" xfId="0" applyNumberFormat="1" applyFont="1" applyFill="1" applyBorder="1" applyAlignment="1">
      <alignment horizontal="center"/>
    </xf>
    <xf numFmtId="164" fontId="2" fillId="0" borderId="7" xfId="0" applyNumberFormat="1" applyFont="1" applyBorder="1"/>
    <xf numFmtId="0" fontId="0" fillId="0" borderId="8" xfId="0" applyBorder="1"/>
    <xf numFmtId="164" fontId="2" fillId="0" borderId="8" xfId="0" applyNumberFormat="1" applyFont="1" applyBorder="1"/>
    <xf numFmtId="164" fontId="2" fillId="4" borderId="8" xfId="0" applyNumberFormat="1" applyFont="1" applyFill="1" applyBorder="1" applyAlignment="1">
      <alignment horizontal="center"/>
    </xf>
    <xf numFmtId="164" fontId="2" fillId="0" borderId="9" xfId="0" applyNumberFormat="1" applyFont="1" applyBorder="1"/>
    <xf numFmtId="0" fontId="2" fillId="3" borderId="0" xfId="0" applyFont="1" applyFill="1"/>
    <xf numFmtId="0" fontId="8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2" fillId="0" borderId="0" xfId="0" applyFont="1"/>
    <xf numFmtId="164" fontId="0" fillId="0" borderId="0" xfId="0" applyNumberFormat="1"/>
    <xf numFmtId="0" fontId="14" fillId="0" borderId="0" xfId="0" applyFont="1"/>
    <xf numFmtId="0" fontId="15" fillId="0" borderId="0" xfId="0" applyFont="1"/>
    <xf numFmtId="164" fontId="5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9F82-4D2E-4949-A102-07EF6719C220}">
  <dimension ref="A2:I37"/>
  <sheetViews>
    <sheetView tabSelected="1" workbookViewId="0">
      <selection activeCell="K11" sqref="K11"/>
    </sheetView>
  </sheetViews>
  <sheetFormatPr baseColWidth="10" defaultRowHeight="15" x14ac:dyDescent="0.25"/>
  <cols>
    <col min="1" max="1" width="23.42578125" customWidth="1"/>
    <col min="5" max="5" width="3.7109375" customWidth="1"/>
    <col min="6" max="6" width="23.7109375" customWidth="1"/>
  </cols>
  <sheetData>
    <row r="2" spans="1:9" ht="21" x14ac:dyDescent="0.35">
      <c r="A2" s="1" t="s">
        <v>0</v>
      </c>
      <c r="B2" s="2"/>
      <c r="C2" s="2"/>
      <c r="D2" s="2"/>
      <c r="F2" s="1" t="s">
        <v>1</v>
      </c>
      <c r="G2" s="2"/>
      <c r="H2" s="2"/>
      <c r="I2" s="2"/>
    </row>
    <row r="3" spans="1:9" ht="18.75" x14ac:dyDescent="0.3">
      <c r="A3" s="3" t="s">
        <v>2</v>
      </c>
      <c r="B3" s="2"/>
      <c r="C3" s="2"/>
      <c r="D3" s="2"/>
      <c r="F3" s="3" t="s">
        <v>3</v>
      </c>
      <c r="G3" s="2"/>
      <c r="H3" s="2"/>
      <c r="I3" s="2"/>
    </row>
    <row r="4" spans="1:9" ht="18.75" x14ac:dyDescent="0.3">
      <c r="A4" s="3"/>
      <c r="B4" s="2"/>
      <c r="C4" s="2"/>
      <c r="D4" s="2"/>
      <c r="G4" s="2"/>
      <c r="H4" s="2"/>
      <c r="I4" s="2"/>
    </row>
    <row r="5" spans="1:9" x14ac:dyDescent="0.25">
      <c r="A5" s="4"/>
      <c r="B5" s="5" t="s">
        <v>4</v>
      </c>
      <c r="C5" s="6" t="s">
        <v>5</v>
      </c>
      <c r="D5" s="6" t="s">
        <v>4</v>
      </c>
      <c r="F5" s="4"/>
      <c r="G5" s="5" t="s">
        <v>4</v>
      </c>
      <c r="H5" s="6" t="s">
        <v>5</v>
      </c>
      <c r="I5" s="6" t="s">
        <v>4</v>
      </c>
    </row>
    <row r="6" spans="1:9" x14ac:dyDescent="0.25">
      <c r="A6" s="7" t="s">
        <v>6</v>
      </c>
      <c r="B6" s="8" t="s">
        <v>7</v>
      </c>
      <c r="C6" s="9" t="s">
        <v>8</v>
      </c>
      <c r="D6" s="9" t="s">
        <v>8</v>
      </c>
      <c r="F6" s="7" t="s">
        <v>6</v>
      </c>
      <c r="G6" s="8" t="s">
        <v>7</v>
      </c>
      <c r="H6" s="9" t="s">
        <v>8</v>
      </c>
      <c r="I6" s="9" t="s">
        <v>8</v>
      </c>
    </row>
    <row r="7" spans="1:9" x14ac:dyDescent="0.25">
      <c r="A7" s="10" t="s">
        <v>9</v>
      </c>
      <c r="B7" s="11">
        <v>12500</v>
      </c>
      <c r="C7" s="12">
        <v>19900</v>
      </c>
      <c r="D7" s="13">
        <v>14755</v>
      </c>
      <c r="E7" s="14"/>
      <c r="F7" s="10" t="s">
        <v>10</v>
      </c>
      <c r="G7" s="11">
        <v>2000</v>
      </c>
      <c r="H7" s="12">
        <v>1974.29</v>
      </c>
      <c r="I7" s="13">
        <v>1483.86</v>
      </c>
    </row>
    <row r="8" spans="1:9" x14ac:dyDescent="0.25">
      <c r="A8" s="10" t="s">
        <v>11</v>
      </c>
      <c r="B8" s="11">
        <v>0</v>
      </c>
      <c r="C8" s="12">
        <v>0</v>
      </c>
      <c r="D8" s="13">
        <v>0</v>
      </c>
      <c r="E8" s="14"/>
      <c r="F8" s="10" t="s">
        <v>12</v>
      </c>
      <c r="G8" s="11">
        <v>1400</v>
      </c>
      <c r="H8" s="12">
        <v>2472</v>
      </c>
      <c r="I8" s="13">
        <v>2110.6999999999998</v>
      </c>
    </row>
    <row r="9" spans="1:9" x14ac:dyDescent="0.25">
      <c r="A9" s="10" t="s">
        <v>13</v>
      </c>
      <c r="B9" s="11">
        <v>1000</v>
      </c>
      <c r="C9" s="12">
        <v>1310</v>
      </c>
      <c r="D9" s="13">
        <v>1340</v>
      </c>
      <c r="E9" s="14"/>
      <c r="F9" s="10" t="s">
        <v>14</v>
      </c>
      <c r="G9" s="11">
        <v>50</v>
      </c>
      <c r="H9" s="12">
        <v>0</v>
      </c>
      <c r="I9" s="13">
        <v>0</v>
      </c>
    </row>
    <row r="10" spans="1:9" x14ac:dyDescent="0.25">
      <c r="A10" s="10" t="s">
        <v>15</v>
      </c>
      <c r="B10" s="11">
        <v>15000</v>
      </c>
      <c r="C10" s="12">
        <v>22188.9</v>
      </c>
      <c r="D10" s="13">
        <v>22174.3</v>
      </c>
      <c r="E10" s="14"/>
      <c r="F10" s="10" t="s">
        <v>16</v>
      </c>
      <c r="G10" s="11">
        <v>3800</v>
      </c>
      <c r="H10" s="12">
        <v>4635</v>
      </c>
      <c r="I10" s="13">
        <v>4835.8</v>
      </c>
    </row>
    <row r="11" spans="1:9" x14ac:dyDescent="0.25">
      <c r="A11" s="10" t="s">
        <v>17</v>
      </c>
      <c r="B11" s="11">
        <v>15000</v>
      </c>
      <c r="C11" s="12">
        <v>25375</v>
      </c>
      <c r="D11" s="13">
        <v>25390</v>
      </c>
      <c r="E11" s="14"/>
      <c r="F11" s="10" t="s">
        <v>18</v>
      </c>
      <c r="G11" s="11">
        <v>550</v>
      </c>
      <c r="H11" s="12">
        <v>630</v>
      </c>
      <c r="I11" s="13">
        <v>190</v>
      </c>
    </row>
    <row r="12" spans="1:9" x14ac:dyDescent="0.25">
      <c r="A12" s="10" t="s">
        <v>19</v>
      </c>
      <c r="B12" s="11">
        <v>2500</v>
      </c>
      <c r="C12" s="12">
        <v>1700</v>
      </c>
      <c r="D12" s="13">
        <v>8855</v>
      </c>
      <c r="E12" s="14"/>
      <c r="F12" s="10" t="s">
        <v>20</v>
      </c>
      <c r="G12" s="11"/>
      <c r="H12" s="12">
        <v>100</v>
      </c>
      <c r="I12" s="13">
        <v>500</v>
      </c>
    </row>
    <row r="13" spans="1:9" x14ac:dyDescent="0.25">
      <c r="A13" s="10" t="s">
        <v>21</v>
      </c>
      <c r="B13" s="11">
        <v>50</v>
      </c>
      <c r="C13" s="15">
        <v>-100</v>
      </c>
      <c r="D13" s="13">
        <v>0</v>
      </c>
      <c r="E13" s="14"/>
      <c r="F13" s="10" t="s">
        <v>22</v>
      </c>
      <c r="G13" s="11">
        <v>850</v>
      </c>
      <c r="H13" s="12">
        <v>553</v>
      </c>
      <c r="I13" s="13">
        <v>753</v>
      </c>
    </row>
    <row r="14" spans="1:9" x14ac:dyDescent="0.25">
      <c r="A14" s="10" t="s">
        <v>23</v>
      </c>
      <c r="B14" s="11">
        <v>30</v>
      </c>
      <c r="C14" s="12">
        <v>180</v>
      </c>
      <c r="D14" s="13">
        <v>150</v>
      </c>
      <c r="E14" s="14"/>
      <c r="F14" s="10" t="s">
        <v>24</v>
      </c>
      <c r="G14" s="11">
        <v>4500</v>
      </c>
      <c r="H14" s="12">
        <v>6417.82</v>
      </c>
      <c r="I14" s="13">
        <v>7870.89</v>
      </c>
    </row>
    <row r="15" spans="1:9" x14ac:dyDescent="0.25">
      <c r="A15" s="10" t="s">
        <v>25</v>
      </c>
      <c r="B15" s="11">
        <v>0</v>
      </c>
      <c r="C15" s="12">
        <v>0</v>
      </c>
      <c r="D15" s="13">
        <v>0</v>
      </c>
      <c r="E15" s="14"/>
      <c r="F15" s="16" t="s">
        <v>26</v>
      </c>
      <c r="G15" s="11">
        <v>200</v>
      </c>
      <c r="H15" s="12">
        <v>60</v>
      </c>
      <c r="I15" s="13">
        <v>60</v>
      </c>
    </row>
    <row r="16" spans="1:9" x14ac:dyDescent="0.25">
      <c r="A16" s="10" t="s">
        <v>27</v>
      </c>
      <c r="B16" s="11">
        <v>1200</v>
      </c>
      <c r="C16" s="12">
        <v>1725</v>
      </c>
      <c r="D16" s="13">
        <v>1872.26</v>
      </c>
      <c r="E16" s="14"/>
      <c r="F16" s="10" t="s">
        <v>28</v>
      </c>
      <c r="G16" s="11">
        <v>0</v>
      </c>
      <c r="H16" s="12">
        <v>0</v>
      </c>
      <c r="I16" s="13">
        <v>0</v>
      </c>
    </row>
    <row r="17" spans="1:9" x14ac:dyDescent="0.25">
      <c r="A17" s="10" t="s">
        <v>29</v>
      </c>
      <c r="B17" s="11">
        <v>700</v>
      </c>
      <c r="C17" s="12">
        <v>6400</v>
      </c>
      <c r="D17" s="13">
        <v>5500</v>
      </c>
      <c r="E17" s="14"/>
      <c r="F17" s="10" t="s">
        <v>30</v>
      </c>
      <c r="G17" s="11"/>
      <c r="H17" s="12"/>
      <c r="I17" s="13">
        <v>554.61</v>
      </c>
    </row>
    <row r="18" spans="1:9" x14ac:dyDescent="0.25">
      <c r="A18" s="10" t="s">
        <v>31</v>
      </c>
      <c r="B18" s="11"/>
      <c r="C18" s="12">
        <v>0</v>
      </c>
      <c r="D18" s="13">
        <v>0</v>
      </c>
      <c r="E18" s="14"/>
      <c r="F18" s="10" t="s">
        <v>32</v>
      </c>
      <c r="G18" s="11">
        <v>0</v>
      </c>
      <c r="H18" s="12">
        <v>0</v>
      </c>
      <c r="I18" s="13">
        <v>0</v>
      </c>
    </row>
    <row r="19" spans="1:9" x14ac:dyDescent="0.25">
      <c r="A19" s="10" t="s">
        <v>33</v>
      </c>
      <c r="B19" s="11"/>
      <c r="C19" s="12">
        <v>0</v>
      </c>
      <c r="D19" s="13">
        <v>0</v>
      </c>
      <c r="E19" s="14"/>
      <c r="F19" s="10" t="s">
        <v>34</v>
      </c>
      <c r="G19" s="11">
        <v>2500</v>
      </c>
      <c r="H19" s="12">
        <v>300</v>
      </c>
      <c r="I19" s="13">
        <v>2752.4</v>
      </c>
    </row>
    <row r="20" spans="1:9" x14ac:dyDescent="0.25">
      <c r="A20" s="10" t="s">
        <v>35</v>
      </c>
      <c r="B20" s="11">
        <v>2000</v>
      </c>
      <c r="C20" s="12">
        <v>2858.82</v>
      </c>
      <c r="D20" s="13">
        <v>4436</v>
      </c>
      <c r="E20" s="17"/>
      <c r="F20" s="10" t="s">
        <v>36</v>
      </c>
      <c r="G20" s="11">
        <v>2500</v>
      </c>
      <c r="H20" s="12">
        <v>5354.8</v>
      </c>
      <c r="I20" s="13">
        <v>4394</v>
      </c>
    </row>
    <row r="21" spans="1:9" x14ac:dyDescent="0.25">
      <c r="A21" s="10" t="s">
        <v>37</v>
      </c>
      <c r="B21" s="11">
        <v>0</v>
      </c>
      <c r="C21" s="12">
        <v>14.5</v>
      </c>
      <c r="D21" s="13">
        <v>258.14</v>
      </c>
      <c r="E21" s="14"/>
      <c r="F21" s="10" t="s">
        <v>38</v>
      </c>
      <c r="G21" s="11">
        <v>3600</v>
      </c>
      <c r="H21" s="12">
        <v>2983.11</v>
      </c>
      <c r="I21" s="13">
        <v>2936.61</v>
      </c>
    </row>
    <row r="22" spans="1:9" x14ac:dyDescent="0.25">
      <c r="A22" s="10" t="s">
        <v>39</v>
      </c>
      <c r="B22" s="11">
        <v>0</v>
      </c>
      <c r="C22" s="12">
        <v>400</v>
      </c>
      <c r="D22" s="18">
        <v>0</v>
      </c>
      <c r="E22" s="14"/>
      <c r="F22" s="16" t="s">
        <v>40</v>
      </c>
      <c r="G22" s="11"/>
      <c r="H22" s="12">
        <v>0</v>
      </c>
      <c r="I22" s="13">
        <v>0</v>
      </c>
    </row>
    <row r="23" spans="1:9" x14ac:dyDescent="0.25">
      <c r="A23" s="10" t="s">
        <v>41</v>
      </c>
      <c r="B23" s="11">
        <v>15570</v>
      </c>
      <c r="C23" s="12">
        <f>200+2585+100</f>
        <v>2885</v>
      </c>
      <c r="D23" s="18">
        <v>600</v>
      </c>
      <c r="E23" s="14"/>
      <c r="F23" s="16" t="s">
        <v>42</v>
      </c>
      <c r="G23" s="11">
        <f>900+500</f>
        <v>1400</v>
      </c>
      <c r="H23" s="12">
        <f>502.06+515.89+130+615</f>
        <v>1762.95</v>
      </c>
      <c r="I23" s="13">
        <v>502.06</v>
      </c>
    </row>
    <row r="24" spans="1:9" x14ac:dyDescent="0.25">
      <c r="A24" s="10" t="s">
        <v>43</v>
      </c>
      <c r="B24" s="11">
        <v>50</v>
      </c>
      <c r="C24" s="12">
        <v>71.599999999999994</v>
      </c>
      <c r="D24" s="18">
        <v>60</v>
      </c>
      <c r="F24" s="16" t="s">
        <v>44</v>
      </c>
      <c r="G24" s="11">
        <v>0</v>
      </c>
      <c r="H24" s="12">
        <v>0</v>
      </c>
      <c r="I24" s="13">
        <v>0</v>
      </c>
    </row>
    <row r="25" spans="1:9" x14ac:dyDescent="0.25">
      <c r="A25" s="19" t="s">
        <v>45</v>
      </c>
      <c r="B25" s="20">
        <f>SUM(B7:B24)</f>
        <v>65600</v>
      </c>
      <c r="C25" s="20">
        <f>SUM(C7:C24)</f>
        <v>84908.82</v>
      </c>
      <c r="D25" s="20">
        <f t="shared" ref="D25" si="0">SUM(D7:D24)</f>
        <v>85390.7</v>
      </c>
      <c r="F25" s="16" t="s">
        <v>46</v>
      </c>
      <c r="G25" s="11">
        <f>500+250</f>
        <v>750</v>
      </c>
      <c r="H25" s="12">
        <f>186.88+1475.51+41.16</f>
        <v>1703.55</v>
      </c>
      <c r="I25" s="13">
        <f>276.31+1490.18</f>
        <v>1766.49</v>
      </c>
    </row>
    <row r="26" spans="1:9" ht="15.75" thickBot="1" x14ac:dyDescent="0.3">
      <c r="A26" s="14"/>
      <c r="B26" s="14"/>
      <c r="C26" s="14"/>
      <c r="D26" s="14"/>
      <c r="F26" s="10" t="s">
        <v>47</v>
      </c>
      <c r="G26" s="11">
        <v>500</v>
      </c>
      <c r="H26" s="12">
        <v>120</v>
      </c>
      <c r="I26" s="13">
        <v>520</v>
      </c>
    </row>
    <row r="27" spans="1:9" ht="15.75" thickBot="1" x14ac:dyDescent="0.3">
      <c r="A27" s="21"/>
      <c r="B27" s="22" t="s">
        <v>48</v>
      </c>
      <c r="C27" s="22" t="s">
        <v>49</v>
      </c>
      <c r="D27" s="23" t="s">
        <v>50</v>
      </c>
      <c r="F27" s="24" t="s">
        <v>51</v>
      </c>
      <c r="G27" s="25">
        <v>0</v>
      </c>
      <c r="H27" s="26">
        <v>0</v>
      </c>
      <c r="I27" s="27">
        <v>0</v>
      </c>
    </row>
    <row r="28" spans="1:9" x14ac:dyDescent="0.25">
      <c r="A28" s="28" t="s">
        <v>2</v>
      </c>
      <c r="B28" s="29">
        <f>B25</f>
        <v>65600</v>
      </c>
      <c r="C28" s="30">
        <f>C25</f>
        <v>84908.82</v>
      </c>
      <c r="D28" s="31">
        <f>D25</f>
        <v>85390.7</v>
      </c>
      <c r="F28" s="16" t="s">
        <v>52</v>
      </c>
      <c r="G28" s="11">
        <v>20000</v>
      </c>
      <c r="H28" s="12">
        <v>20515</v>
      </c>
      <c r="I28" s="13">
        <v>21555</v>
      </c>
    </row>
    <row r="29" spans="1:9" ht="15.75" thickBot="1" x14ac:dyDescent="0.3">
      <c r="A29" s="32" t="s">
        <v>3</v>
      </c>
      <c r="B29" s="33">
        <f>G37</f>
        <v>65600</v>
      </c>
      <c r="C29" s="34">
        <f>H37</f>
        <v>73047.700000000012</v>
      </c>
      <c r="D29" s="35">
        <f>I37</f>
        <v>76344.45</v>
      </c>
      <c r="E29" s="36"/>
      <c r="F29" s="16" t="s">
        <v>53</v>
      </c>
      <c r="G29" s="11">
        <v>2000</v>
      </c>
      <c r="H29" s="12">
        <v>0</v>
      </c>
      <c r="I29" s="13"/>
    </row>
    <row r="30" spans="1:9" x14ac:dyDescent="0.25">
      <c r="A30" s="37" t="s">
        <v>54</v>
      </c>
      <c r="B30" s="38">
        <f>B28-B29</f>
        <v>0</v>
      </c>
      <c r="C30" s="39">
        <f>C28-C29</f>
        <v>11861.119999999995</v>
      </c>
      <c r="D30" s="40">
        <f>D28-D29</f>
        <v>9046.25</v>
      </c>
      <c r="E30" s="41"/>
      <c r="F30" s="16" t="s">
        <v>55</v>
      </c>
      <c r="G30" s="11">
        <f>500+500</f>
        <v>1000</v>
      </c>
      <c r="H30" s="12">
        <f>216.58+930</f>
        <v>1146.58</v>
      </c>
      <c r="I30" s="13">
        <f>216.58+430.66+288</f>
        <v>935.24</v>
      </c>
    </row>
    <row r="31" spans="1:9" x14ac:dyDescent="0.25">
      <c r="B31" s="42"/>
      <c r="C31" s="42"/>
      <c r="D31" s="42"/>
      <c r="E31" s="41"/>
      <c r="F31" s="16" t="s">
        <v>56</v>
      </c>
      <c r="G31" s="11">
        <v>9200</v>
      </c>
      <c r="H31" s="12">
        <v>12175</v>
      </c>
      <c r="I31" s="13">
        <v>13199.44</v>
      </c>
    </row>
    <row r="32" spans="1:9" x14ac:dyDescent="0.25">
      <c r="A32" s="43"/>
      <c r="B32" s="42"/>
      <c r="C32" s="42"/>
      <c r="D32" s="42"/>
      <c r="E32" s="41"/>
      <c r="F32" s="10" t="s">
        <v>57</v>
      </c>
      <c r="G32" s="11">
        <v>250</v>
      </c>
      <c r="H32" s="12">
        <v>0</v>
      </c>
      <c r="I32" s="13">
        <v>0</v>
      </c>
    </row>
    <row r="33" spans="1:9" x14ac:dyDescent="0.25">
      <c r="A33" s="43"/>
      <c r="B33" s="42"/>
      <c r="C33" s="42"/>
      <c r="D33" s="42"/>
      <c r="E33" s="41"/>
      <c r="F33" s="16" t="s">
        <v>58</v>
      </c>
      <c r="G33" s="11">
        <v>650</v>
      </c>
      <c r="H33" s="12">
        <v>28.99</v>
      </c>
      <c r="I33" s="13">
        <v>295.08999999999997</v>
      </c>
    </row>
    <row r="34" spans="1:9" x14ac:dyDescent="0.25">
      <c r="A34" s="44"/>
      <c r="B34" s="42"/>
      <c r="C34" s="42"/>
      <c r="D34" s="42"/>
      <c r="E34" s="41"/>
      <c r="F34" s="10" t="s">
        <v>59</v>
      </c>
      <c r="G34" s="11">
        <v>7500</v>
      </c>
      <c r="H34" s="12">
        <f>7711.8+1566.3</f>
        <v>9278.1</v>
      </c>
      <c r="I34" s="45">
        <f>6872.85+1566.3</f>
        <v>8439.15</v>
      </c>
    </row>
    <row r="35" spans="1:9" x14ac:dyDescent="0.25">
      <c r="B35" s="42"/>
      <c r="C35" s="42"/>
      <c r="D35" s="42"/>
      <c r="E35" s="41"/>
      <c r="F35" s="10" t="s">
        <v>60</v>
      </c>
      <c r="G35" s="11">
        <v>250</v>
      </c>
      <c r="H35" s="12">
        <f>26+682.91</f>
        <v>708.91</v>
      </c>
      <c r="I35" s="13">
        <f>111.19+424.1</f>
        <v>535.29</v>
      </c>
    </row>
    <row r="36" spans="1:9" x14ac:dyDescent="0.25">
      <c r="B36" s="42"/>
      <c r="C36" s="42"/>
      <c r="D36" s="42"/>
      <c r="E36" s="41"/>
      <c r="F36" s="10" t="s">
        <v>61</v>
      </c>
      <c r="G36" s="11">
        <v>150</v>
      </c>
      <c r="H36" s="12">
        <v>128.6</v>
      </c>
      <c r="I36" s="13">
        <v>154.82</v>
      </c>
    </row>
    <row r="37" spans="1:9" x14ac:dyDescent="0.25">
      <c r="B37" s="42"/>
      <c r="C37" s="42"/>
      <c r="D37" s="42"/>
      <c r="E37" s="41"/>
      <c r="F37" s="19" t="s">
        <v>45</v>
      </c>
      <c r="G37" s="20">
        <f>SUM(G7:G36)</f>
        <v>65600</v>
      </c>
      <c r="H37" s="20">
        <f>SUM(H7:H36)</f>
        <v>73047.700000000012</v>
      </c>
      <c r="I37" s="20">
        <f>SUM(I7:I36)</f>
        <v>76344.45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Wielinski, Rainer</dc:creator>
  <cp:lastModifiedBy>Wielinski, Rainer</cp:lastModifiedBy>
  <dcterms:created xsi:type="dcterms:W3CDTF">2026-05-01T12:16:29Z</dcterms:created>
  <dcterms:modified xsi:type="dcterms:W3CDTF">2026-05-01T12:18:20Z</dcterms:modified>
</cp:coreProperties>
</file>